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lumbuschildrens.net\depts\Admin\Shared\CPP\Group Purchase\2025\"/>
    </mc:Choice>
  </mc:AlternateContent>
  <xr:revisionPtr revIDLastSave="0" documentId="13_ncr:1_{D0BCA043-DCA1-4C29-843E-0EADD4F8E92D}" xr6:coauthVersionLast="47" xr6:coauthVersionMax="47" xr10:uidLastSave="{00000000-0000-0000-0000-000000000000}"/>
  <bookViews>
    <workbookView xWindow="-120" yWindow="-120" windowWidth="29040" windowHeight="15720" activeTab="1" xr2:uid="{63D6B582-222E-4B04-9B8B-516B588C7A4E}"/>
  </bookViews>
  <sheets>
    <sheet name="Instructions" sheetId="2" r:id="rId1"/>
    <sheet name="Payer Mix Workshee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" i="1" l="1"/>
  <c r="K91" i="1"/>
  <c r="K90" i="1"/>
  <c r="K89" i="1"/>
  <c r="K88" i="1"/>
  <c r="K87" i="1"/>
  <c r="K86" i="1"/>
  <c r="H86" i="1"/>
  <c r="G86" i="1"/>
  <c r="F86" i="1"/>
  <c r="E86" i="1"/>
  <c r="D86" i="1"/>
  <c r="K8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4" i="1"/>
  <c r="I63" i="1" s="1"/>
  <c r="I89" i="1" l="1"/>
  <c r="I14" i="1"/>
  <c r="I22" i="1"/>
  <c r="I34" i="1"/>
  <c r="I42" i="1"/>
  <c r="I50" i="1"/>
  <c r="I54" i="1"/>
  <c r="I7" i="1"/>
  <c r="I15" i="1"/>
  <c r="I23" i="1"/>
  <c r="I31" i="1"/>
  <c r="I43" i="1"/>
  <c r="I51" i="1"/>
  <c r="I5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" i="1"/>
  <c r="I10" i="1"/>
  <c r="I18" i="1"/>
  <c r="I30" i="1"/>
  <c r="I38" i="1"/>
  <c r="I46" i="1"/>
  <c r="I58" i="1"/>
  <c r="I88" i="1"/>
  <c r="I11" i="1"/>
  <c r="I19" i="1"/>
  <c r="I27" i="1"/>
  <c r="I35" i="1"/>
  <c r="I39" i="1"/>
  <c r="I47" i="1"/>
  <c r="I55" i="1"/>
  <c r="I90" i="1"/>
  <c r="I65" i="1"/>
  <c r="I87" i="1"/>
  <c r="I91" i="1"/>
  <c r="I26" i="1"/>
  <c r="I62" i="1"/>
  <c r="I92" i="1"/>
</calcChain>
</file>

<file path=xl/sharedStrings.xml><?xml version="1.0" encoding="utf-8"?>
<sst xmlns="http://schemas.openxmlformats.org/spreadsheetml/2006/main" count="130" uniqueCount="122">
  <si>
    <t>Payer Mix Worksheet</t>
  </si>
  <si>
    <t>Action:</t>
  </si>
  <si>
    <t>Enter</t>
  </si>
  <si>
    <t>Calculation</t>
  </si>
  <si>
    <t>Payer 1 Name</t>
  </si>
  <si>
    <t>Payer 2 Name</t>
  </si>
  <si>
    <t>Payer 3 Name</t>
  </si>
  <si>
    <t>Payer 4 Name</t>
  </si>
  <si>
    <t>Payer 5 Name</t>
  </si>
  <si>
    <t>Average Payment per Dose</t>
  </si>
  <si>
    <t>Benchmark: CDC List Price + 25%</t>
  </si>
  <si>
    <t>% payer mix</t>
  </si>
  <si>
    <t>Multiplier</t>
  </si>
  <si>
    <t>Vaccine</t>
  </si>
  <si>
    <t>Brand</t>
  </si>
  <si>
    <t>CPT Code</t>
  </si>
  <si>
    <t>MMR</t>
  </si>
  <si>
    <t>Priorix</t>
  </si>
  <si>
    <t>MMR/Varicella</t>
  </si>
  <si>
    <t>ProQuad</t>
  </si>
  <si>
    <t>Varicella</t>
  </si>
  <si>
    <t>Varivax</t>
  </si>
  <si>
    <t>Rotavirus</t>
  </si>
  <si>
    <t>RotaTeq</t>
  </si>
  <si>
    <t>Rotarix</t>
  </si>
  <si>
    <t>HepA</t>
  </si>
  <si>
    <t>Vaqta (peds)</t>
  </si>
  <si>
    <t>Havrix (peds)</t>
  </si>
  <si>
    <t>Vaqta (adult)</t>
  </si>
  <si>
    <t>Havrix (adult)</t>
  </si>
  <si>
    <t>HepB</t>
  </si>
  <si>
    <t>Recombivax (peds)</t>
  </si>
  <si>
    <t>Engerix (peds)</t>
  </si>
  <si>
    <t>Recombivax (adult)</t>
  </si>
  <si>
    <t>Engerix (adult)</t>
  </si>
  <si>
    <t>Hepsilav B (adult)</t>
  </si>
  <si>
    <t>HepA &amp; HepB</t>
  </si>
  <si>
    <t>Twinrix</t>
  </si>
  <si>
    <t>HPV</t>
  </si>
  <si>
    <t>Gardasil 9</t>
  </si>
  <si>
    <t>PPSV23</t>
  </si>
  <si>
    <t>Pneumovax 23</t>
  </si>
  <si>
    <t>Zoster</t>
  </si>
  <si>
    <t>Shingrix</t>
  </si>
  <si>
    <t>DTaP, IPOL, HepB</t>
  </si>
  <si>
    <t>Pediarix</t>
  </si>
  <si>
    <t>DTaP, IPOL, Hib</t>
  </si>
  <si>
    <t>Pentacel</t>
  </si>
  <si>
    <t>DTaP, IPOL, Hib, HepB</t>
  </si>
  <si>
    <t>Vaxelis</t>
  </si>
  <si>
    <t>Hib</t>
  </si>
  <si>
    <t>ActHIB</t>
  </si>
  <si>
    <t>Hiberix</t>
  </si>
  <si>
    <t>PedvaxHIB</t>
  </si>
  <si>
    <t>DTaP &amp; IPOL</t>
  </si>
  <si>
    <t>Infanrix</t>
  </si>
  <si>
    <t>Daptacel</t>
  </si>
  <si>
    <t>Kinrix</t>
  </si>
  <si>
    <t>Quadracel</t>
  </si>
  <si>
    <t>IPOL</t>
  </si>
  <si>
    <t>Tetanus &amp; Diptheria</t>
  </si>
  <si>
    <t>Tenivac</t>
  </si>
  <si>
    <t>TDaP</t>
  </si>
  <si>
    <t>Adacel</t>
  </si>
  <si>
    <t>Boostrix</t>
  </si>
  <si>
    <t>Meningococcal ACWY</t>
  </si>
  <si>
    <t>Menveo</t>
  </si>
  <si>
    <t>MenQuadfi</t>
  </si>
  <si>
    <t>Meningococcal ABCWY</t>
  </si>
  <si>
    <t>Penbraya</t>
  </si>
  <si>
    <t>Meningococcal B</t>
  </si>
  <si>
    <t>Trumenba</t>
  </si>
  <si>
    <t>Bexsero</t>
  </si>
  <si>
    <t>Pneumococcal</t>
  </si>
  <si>
    <t>Prevnar 20</t>
  </si>
  <si>
    <t>Vaxneuvance</t>
  </si>
  <si>
    <t>Capvaxive</t>
  </si>
  <si>
    <t>RSV</t>
  </si>
  <si>
    <t>Beyfortus (infant)</t>
  </si>
  <si>
    <t>90380 / 90381</t>
  </si>
  <si>
    <t>Abrysvo (Adult/Maternal)</t>
  </si>
  <si>
    <t>Arexvy (Adult)</t>
  </si>
  <si>
    <t>mResvia (Adult)</t>
  </si>
  <si>
    <t>COVID</t>
  </si>
  <si>
    <t>Pfizer-BioNTech COVID-19 (6mo-4yrs)</t>
  </si>
  <si>
    <t>Pfizer-BioNTech COVID-19 (5-11yrs)</t>
  </si>
  <si>
    <t>Pfizer-BioNTech COVID-19 (12yrs +)</t>
  </si>
  <si>
    <t>Moderna COVID-19 (6mo-11yrs)</t>
  </si>
  <si>
    <t>Moderna COVID-19 (12yrs +)</t>
  </si>
  <si>
    <t>Novavax COVID-19 (12yrs +)</t>
  </si>
  <si>
    <t>Flu</t>
  </si>
  <si>
    <t>Fluzone TIV</t>
  </si>
  <si>
    <t>90656 / 90657 / 90658</t>
  </si>
  <si>
    <t>Fluarix</t>
  </si>
  <si>
    <t>Flulaval</t>
  </si>
  <si>
    <t>Afluria TIV</t>
  </si>
  <si>
    <t>Flumist</t>
  </si>
  <si>
    <t>Fluzone HD TIV</t>
  </si>
  <si>
    <t>Flublok TIV</t>
  </si>
  <si>
    <t>Fluad</t>
  </si>
  <si>
    <t>Flucelvax TIV</t>
  </si>
  <si>
    <t>Vaccine Administration</t>
  </si>
  <si>
    <t>Average Reimburse-ment per Code</t>
  </si>
  <si>
    <t>Thru 18 years, with counseling</t>
  </si>
  <si>
    <t>1st Component</t>
  </si>
  <si>
    <t>Add'l Component</t>
  </si>
  <si>
    <t>Thru 18 years, no counseling; over 19 years</t>
  </si>
  <si>
    <t>1st Injection</t>
  </si>
  <si>
    <t>Add'l Injection</t>
  </si>
  <si>
    <t>1st Oral/Intranasal</t>
  </si>
  <si>
    <t>Add'l Oral/Intranasal</t>
  </si>
  <si>
    <t>Instructions to Complete Financial Analysis</t>
  </si>
  <si>
    <t>Step 1</t>
  </si>
  <si>
    <t>Go to Payer Mix Worksheet</t>
  </si>
  <si>
    <t>A.</t>
  </si>
  <si>
    <t>Enter up to 5 different payer names in Row 3.</t>
  </si>
  <si>
    <t>B.</t>
  </si>
  <si>
    <t>Enter % payer mix for each of the respective payers in Row 4.</t>
  </si>
  <si>
    <t>C.</t>
  </si>
  <si>
    <t>Enter the payment amount by CPT code for each of the vaccines paid by the payers in columns D-H.</t>
  </si>
  <si>
    <t>(If you do not have or do not know the payment for a particular vaccine, please enter "0".)</t>
  </si>
  <si>
    <t>Instances where your payment is lower than the CDC list price benchmark + 25% will appear in 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</si>
</sst>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4" borderId="4" xfId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3" borderId="4" xfId="1" applyFont="1" applyFill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9" fontId="1" fillId="2" borderId="4" xfId="2" applyFont="1" applyFill="1" applyBorder="1" applyProtection="1">
      <protection locked="0"/>
    </xf>
    <xf numFmtId="9" fontId="5" fillId="2" borderId="3" xfId="0" applyNumberFormat="1" applyFont="1" applyFill="1" applyBorder="1"/>
    <xf numFmtId="0" fontId="0" fillId="0" borderId="5" xfId="0" applyBorder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43" fontId="1" fillId="0" borderId="8" xfId="1" applyFont="1" applyFill="1" applyBorder="1" applyProtection="1">
      <protection locked="0"/>
    </xf>
    <xf numFmtId="43" fontId="1" fillId="0" borderId="5" xfId="1" applyFont="1" applyFill="1" applyBorder="1" applyProtection="1">
      <protection locked="0"/>
    </xf>
    <xf numFmtId="0" fontId="0" fillId="2" borderId="9" xfId="1" applyNumberFormat="1" applyFont="1" applyFill="1" applyBorder="1"/>
    <xf numFmtId="43" fontId="1" fillId="0" borderId="9" xfId="1" applyFont="1" applyFill="1" applyBorder="1" applyProtection="1">
      <protection locked="0"/>
    </xf>
    <xf numFmtId="4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43" fontId="0" fillId="2" borderId="5" xfId="1" applyFont="1" applyFill="1" applyBorder="1"/>
    <xf numFmtId="0" fontId="0" fillId="2" borderId="5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43" fontId="1" fillId="0" borderId="11" xfId="1" applyFont="1" applyFill="1" applyBorder="1" applyProtection="1">
      <protection locked="0"/>
    </xf>
    <xf numFmtId="43" fontId="1" fillId="0" borderId="13" xfId="1" applyFont="1" applyFill="1" applyBorder="1" applyProtection="1">
      <protection locked="0"/>
    </xf>
    <xf numFmtId="43" fontId="0" fillId="2" borderId="13" xfId="1" applyFont="1" applyFill="1" applyBorder="1"/>
    <xf numFmtId="0" fontId="0" fillId="0" borderId="6" xfId="0" applyBorder="1" applyAlignment="1">
      <alignment horizontal="left" vertical="center"/>
    </xf>
    <xf numFmtId="43" fontId="1" fillId="0" borderId="6" xfId="1" applyFont="1" applyFill="1" applyBorder="1" applyProtection="1">
      <protection locked="0"/>
    </xf>
    <xf numFmtId="43" fontId="0" fillId="2" borderId="9" xfId="1" applyFont="1" applyFill="1" applyBorder="1"/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2" borderId="5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2" borderId="5" xfId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1" fillId="0" borderId="13" xfId="1" applyFont="1" applyFill="1" applyBorder="1" applyAlignment="1" applyProtection="1">
      <alignment vertical="center"/>
      <protection locked="0"/>
    </xf>
    <xf numFmtId="43" fontId="0" fillId="2" borderId="9" xfId="1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43" fontId="1" fillId="0" borderId="1" xfId="1" applyFont="1" applyFill="1" applyBorder="1" applyProtection="1">
      <protection locked="0"/>
    </xf>
    <xf numFmtId="43" fontId="0" fillId="2" borderId="4" xfId="1" applyFont="1" applyFill="1" applyBorder="1"/>
    <xf numFmtId="43" fontId="1" fillId="0" borderId="4" xfId="1" applyFont="1" applyFill="1" applyBorder="1" applyProtection="1"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43" fontId="1" fillId="0" borderId="9" xfId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3" xfId="0" quotePrefix="1" applyBorder="1" applyAlignment="1">
      <alignment horizontal="center"/>
    </xf>
    <xf numFmtId="43" fontId="1" fillId="5" borderId="1" xfId="1" applyFont="1" applyFill="1" applyBorder="1" applyProtection="1">
      <protection locked="0"/>
    </xf>
    <xf numFmtId="0" fontId="0" fillId="0" borderId="0" xfId="0" quotePrefix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0" xfId="0" quotePrefix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43" fontId="1" fillId="0" borderId="7" xfId="1" applyFont="1" applyFill="1" applyBorder="1" applyAlignment="1" applyProtection="1">
      <alignment vertical="center"/>
      <protection locked="0"/>
    </xf>
    <xf numFmtId="0" fontId="0" fillId="2" borderId="7" xfId="1" applyNumberFormat="1" applyFont="1" applyFill="1" applyBorder="1"/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2" borderId="10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2" borderId="13" xfId="1" applyNumberFormat="1" applyFont="1" applyFill="1" applyBorder="1" applyAlignment="1">
      <alignment vertical="center"/>
    </xf>
    <xf numFmtId="2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/>
    </xf>
    <xf numFmtId="0" fontId="0" fillId="4" borderId="5" xfId="0" applyFill="1" applyBorder="1"/>
    <xf numFmtId="0" fontId="0" fillId="2" borderId="5" xfId="1" applyNumberFormat="1" applyFont="1" applyFill="1" applyBorder="1" applyAlignment="1">
      <alignment vertical="center"/>
    </xf>
    <xf numFmtId="2" fontId="0" fillId="0" borderId="5" xfId="0" applyNumberFormat="1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0" fillId="4" borderId="13" xfId="0" applyFill="1" applyBorder="1"/>
    <xf numFmtId="0" fontId="0" fillId="0" borderId="15" xfId="0" applyBorder="1"/>
    <xf numFmtId="0" fontId="0" fillId="0" borderId="9" xfId="0" applyBorder="1" applyAlignment="1">
      <alignment horizontal="center"/>
    </xf>
    <xf numFmtId="0" fontId="0" fillId="4" borderId="9" xfId="0" applyFill="1" applyBorder="1"/>
    <xf numFmtId="0" fontId="0" fillId="2" borderId="9" xfId="1" applyNumberFormat="1" applyFont="1" applyFill="1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2" fontId="0" fillId="0" borderId="9" xfId="0" applyNumberFormat="1" applyBorder="1"/>
    <xf numFmtId="0" fontId="0" fillId="0" borderId="5" xfId="0" applyBorder="1" applyAlignment="1">
      <alignment horizontal="center" wrapText="1"/>
    </xf>
    <xf numFmtId="2" fontId="0" fillId="0" borderId="13" xfId="0" applyNumberFormat="1" applyBorder="1"/>
    <xf numFmtId="2" fontId="0" fillId="0" borderId="0" xfId="0" applyNumberFormat="1"/>
    <xf numFmtId="0" fontId="2" fillId="2" borderId="3" xfId="0" applyFont="1" applyFill="1" applyBorder="1" applyAlignment="1">
      <alignment horizont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3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lumbuschildrens.net\depts\Admin\Shared\CPP\Group%20Purchase\2025\Financial%20Analysis%20Template%20-%20February%202025%20with%20Merck%20Rosters.xlsx" TargetMode="External"/><Relationship Id="rId1" Type="http://schemas.openxmlformats.org/officeDocument/2006/relationships/externalLinkPath" Target="Financial%20Analysis%20Template%20-%20February%202025%20with%20Merck%20Ros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vings Estimator"/>
      <sheetName val="Instructions"/>
      <sheetName val="Payer Mix Worksheet"/>
      <sheetName val="Pentacel Vaxelis Conversion"/>
      <sheetName val="Pediarix Vaxelis Conversion"/>
      <sheetName val="Financial Analysis - Merck 2"/>
      <sheetName val="Financial Analysis - Merck 1"/>
      <sheetName val="Summary"/>
      <sheetName val="Pricing Tables"/>
      <sheetName val="Foot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7">
          <cell r="M77" t="str">
            <v>CDC List Price</v>
          </cell>
        </row>
        <row r="78">
          <cell r="M78">
            <v>147.02000000000001</v>
          </cell>
        </row>
        <row r="79">
          <cell r="M79">
            <v>39.130000000000003</v>
          </cell>
        </row>
        <row r="80">
          <cell r="M80">
            <v>86.15</v>
          </cell>
        </row>
        <row r="81">
          <cell r="M81">
            <v>29.25</v>
          </cell>
        </row>
        <row r="82">
          <cell r="M82">
            <v>72.239999999999995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BEC1-F4BB-41E1-A4C8-05E20153E5C0}">
  <sheetPr>
    <pageSetUpPr fitToPage="1"/>
  </sheetPr>
  <dimension ref="A1:D9"/>
  <sheetViews>
    <sheetView workbookViewId="0">
      <selection activeCell="D20" sqref="D20"/>
    </sheetView>
  </sheetViews>
  <sheetFormatPr defaultRowHeight="15" x14ac:dyDescent="0.25"/>
  <cols>
    <col min="1" max="1" width="6.42578125" style="21" bestFit="1" customWidth="1"/>
    <col min="2" max="2" width="4.85546875" customWidth="1"/>
    <col min="3" max="3" width="9.85546875" customWidth="1"/>
    <col min="4" max="4" width="96.85546875" customWidth="1"/>
  </cols>
  <sheetData>
    <row r="1" spans="1:4" ht="18.75" x14ac:dyDescent="0.25">
      <c r="A1" s="117" t="s">
        <v>111</v>
      </c>
      <c r="B1" s="117"/>
      <c r="C1" s="117"/>
      <c r="D1" s="117"/>
    </row>
    <row r="2" spans="1:4" x14ac:dyDescent="0.25">
      <c r="A2" s="21" t="s">
        <v>112</v>
      </c>
      <c r="B2" t="s">
        <v>113</v>
      </c>
    </row>
    <row r="4" spans="1:4" x14ac:dyDescent="0.25">
      <c r="B4" s="37" t="s">
        <v>114</v>
      </c>
      <c r="C4" t="s">
        <v>115</v>
      </c>
    </row>
    <row r="5" spans="1:4" x14ac:dyDescent="0.25">
      <c r="B5" s="37" t="s">
        <v>116</v>
      </c>
      <c r="C5" t="s">
        <v>117</v>
      </c>
    </row>
    <row r="6" spans="1:4" x14ac:dyDescent="0.25">
      <c r="B6" s="37" t="s">
        <v>118</v>
      </c>
      <c r="C6" t="s">
        <v>119</v>
      </c>
    </row>
    <row r="7" spans="1:4" x14ac:dyDescent="0.25">
      <c r="D7" t="s">
        <v>120</v>
      </c>
    </row>
    <row r="9" spans="1:4" x14ac:dyDescent="0.25">
      <c r="C9" s="21" t="s">
        <v>121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1B62-C6D2-4EB7-988E-14380D96472A}">
  <sheetPr>
    <pageSetUpPr fitToPage="1"/>
  </sheetPr>
  <dimension ref="A1:O92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10" sqref="P10"/>
    </sheetView>
  </sheetViews>
  <sheetFormatPr defaultRowHeight="15" x14ac:dyDescent="0.25"/>
  <cols>
    <col min="1" max="1" width="22.7109375" customWidth="1"/>
    <col min="2" max="2" width="35" bestFit="1" customWidth="1"/>
    <col min="3" max="3" width="12.7109375" bestFit="1" customWidth="1"/>
    <col min="4" max="8" width="12.140625" customWidth="1"/>
    <col min="9" max="9" width="11.7109375" customWidth="1"/>
    <col min="10" max="10" width="1.140625" customWidth="1"/>
    <col min="11" max="11" width="11.28515625" customWidth="1"/>
    <col min="13" max="13" width="20.42578125" hidden="1" customWidth="1"/>
    <col min="14" max="14" width="35" hidden="1" customWidth="1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8.75" x14ac:dyDescent="0.3">
      <c r="A2" s="2"/>
      <c r="B2" s="3"/>
      <c r="C2" s="4" t="s">
        <v>1</v>
      </c>
      <c r="D2" s="5" t="s">
        <v>2</v>
      </c>
      <c r="E2" s="6"/>
      <c r="F2" s="6"/>
      <c r="G2" s="6"/>
      <c r="H2" s="7"/>
      <c r="I2" s="8" t="s">
        <v>3</v>
      </c>
      <c r="J2" s="9"/>
      <c r="K2" s="10" t="s">
        <v>2</v>
      </c>
    </row>
    <row r="3" spans="1:15" s="15" customFormat="1" ht="47.25" customHeight="1" x14ac:dyDescent="0.25">
      <c r="A3" s="11"/>
      <c r="B3" s="12"/>
      <c r="C3" s="4"/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4" t="s">
        <v>9</v>
      </c>
      <c r="K3" s="16" t="s">
        <v>10</v>
      </c>
    </row>
    <row r="4" spans="1:15" x14ac:dyDescent="0.25">
      <c r="A4" s="11"/>
      <c r="B4" s="17" t="s">
        <v>11</v>
      </c>
      <c r="C4" s="17"/>
      <c r="D4" s="18"/>
      <c r="E4" s="18"/>
      <c r="F4" s="18"/>
      <c r="G4" s="18"/>
      <c r="H4" s="18"/>
      <c r="I4" s="19">
        <f>SUM(D4:H4)</f>
        <v>0</v>
      </c>
      <c r="K4" s="20"/>
      <c r="M4" s="21" t="s">
        <v>12</v>
      </c>
    </row>
    <row r="5" spans="1:15" x14ac:dyDescent="0.25">
      <c r="A5" s="22" t="s">
        <v>13</v>
      </c>
      <c r="B5" s="23" t="s">
        <v>14</v>
      </c>
      <c r="C5" s="24" t="s">
        <v>15</v>
      </c>
      <c r="D5" s="25"/>
      <c r="E5" s="26"/>
      <c r="F5" s="26"/>
      <c r="G5" s="26"/>
      <c r="H5" s="26"/>
      <c r="I5" s="27"/>
      <c r="K5" s="20"/>
      <c r="M5">
        <v>1.25</v>
      </c>
    </row>
    <row r="6" spans="1:15" x14ac:dyDescent="0.25">
      <c r="A6" s="28" t="s">
        <v>16</v>
      </c>
      <c r="B6" s="29" t="s">
        <v>16</v>
      </c>
      <c r="C6" s="30">
        <v>90707</v>
      </c>
      <c r="D6" s="31"/>
      <c r="E6" s="32"/>
      <c r="F6" s="31"/>
      <c r="G6" s="31"/>
      <c r="H6" s="31"/>
      <c r="I6" s="33" t="e">
        <f>((D6*D$4)+(E6*E$4)+(F6*F$4)+(G6*G$4)+(H6*H$4))+((1-I$4)*AVERAGE(D6:H6))</f>
        <v>#DIV/0!</v>
      </c>
      <c r="J6" s="20"/>
      <c r="K6" s="34">
        <v>119</v>
      </c>
      <c r="L6" s="35"/>
      <c r="M6" s="36"/>
      <c r="O6" s="37"/>
    </row>
    <row r="7" spans="1:15" x14ac:dyDescent="0.25">
      <c r="A7" s="38" t="s">
        <v>16</v>
      </c>
      <c r="B7" s="39" t="s">
        <v>17</v>
      </c>
      <c r="C7" s="40">
        <v>90707</v>
      </c>
      <c r="D7" s="31"/>
      <c r="E7" s="32"/>
      <c r="F7" s="31"/>
      <c r="G7" s="31"/>
      <c r="H7" s="31"/>
      <c r="I7" s="41" t="e">
        <f>((D7*D$4)+(E7*E$4)+(F7*F$4)+(G7*G$4)+(H7*H$4))+((1-I$4)*AVERAGE(D7:H7))</f>
        <v>#DIV/0!</v>
      </c>
      <c r="J7" s="20"/>
      <c r="K7" s="32">
        <v>119</v>
      </c>
      <c r="L7" s="35"/>
      <c r="M7" s="36"/>
      <c r="O7" s="37"/>
    </row>
    <row r="8" spans="1:15" x14ac:dyDescent="0.25">
      <c r="A8" s="38" t="s">
        <v>18</v>
      </c>
      <c r="B8" s="39" t="s">
        <v>19</v>
      </c>
      <c r="C8" s="40">
        <v>90710</v>
      </c>
      <c r="D8" s="31"/>
      <c r="E8" s="32"/>
      <c r="F8" s="31"/>
      <c r="G8" s="31"/>
      <c r="H8" s="31"/>
      <c r="I8" s="42" t="e">
        <f>((D8*D$4)+(E8*E$4)+(F8*F$4)+(G8*G$4)+(H8*H$4))+((1-I$4)*AVERAGE(D8:H8))</f>
        <v>#DIV/0!</v>
      </c>
      <c r="J8" s="20"/>
      <c r="K8" s="32">
        <v>347.70000000000005</v>
      </c>
      <c r="M8" s="36"/>
      <c r="O8" s="37"/>
    </row>
    <row r="9" spans="1:15" x14ac:dyDescent="0.25">
      <c r="A9" s="43" t="s">
        <v>20</v>
      </c>
      <c r="B9" s="44" t="s">
        <v>21</v>
      </c>
      <c r="C9" s="45">
        <v>90716</v>
      </c>
      <c r="D9" s="46"/>
      <c r="E9" s="47"/>
      <c r="F9" s="46"/>
      <c r="G9" s="46"/>
      <c r="H9" s="46"/>
      <c r="I9" s="48" t="e">
        <f t="shared" ref="I9:I43" si="0">((D9*D$4)+(E9*E$4)+(F9*F$4)+(G9*G$4)+(H9*H$4))+((1-I$4)*AVERAGE(D9:H9))</f>
        <v>#DIV/0!</v>
      </c>
      <c r="J9" s="20"/>
      <c r="K9" s="47">
        <v>228.75</v>
      </c>
      <c r="M9" s="36"/>
      <c r="O9" s="37"/>
    </row>
    <row r="10" spans="1:15" x14ac:dyDescent="0.25">
      <c r="A10" s="49" t="s">
        <v>22</v>
      </c>
      <c r="B10" s="29" t="s">
        <v>23</v>
      </c>
      <c r="C10" s="30">
        <v>90680</v>
      </c>
      <c r="D10" s="50"/>
      <c r="E10" s="50"/>
      <c r="F10" s="50"/>
      <c r="G10" s="50"/>
      <c r="H10" s="50"/>
      <c r="I10" s="51" t="e">
        <f t="shared" si="0"/>
        <v>#DIV/0!</v>
      </c>
      <c r="J10" s="20"/>
      <c r="K10" s="34">
        <v>123.52499999999999</v>
      </c>
      <c r="M10" s="36"/>
      <c r="O10" s="37"/>
    </row>
    <row r="11" spans="1:15" x14ac:dyDescent="0.25">
      <c r="A11" s="52"/>
      <c r="B11" s="44" t="s">
        <v>24</v>
      </c>
      <c r="C11" s="45">
        <v>90681</v>
      </c>
      <c r="D11" s="31"/>
      <c r="E11" s="31"/>
      <c r="F11" s="31"/>
      <c r="G11" s="31"/>
      <c r="H11" s="31"/>
      <c r="I11" s="48" t="e">
        <f t="shared" si="0"/>
        <v>#DIV/0!</v>
      </c>
      <c r="J11" s="20"/>
      <c r="K11" s="32">
        <v>183.77500000000001</v>
      </c>
      <c r="M11" s="36"/>
      <c r="O11" s="37"/>
    </row>
    <row r="12" spans="1:15" ht="16.5" customHeight="1" x14ac:dyDescent="0.25">
      <c r="A12" s="49" t="s">
        <v>25</v>
      </c>
      <c r="B12" s="29" t="s">
        <v>26</v>
      </c>
      <c r="C12" s="53">
        <v>90633</v>
      </c>
      <c r="D12" s="50"/>
      <c r="E12" s="50"/>
      <c r="F12" s="50"/>
      <c r="G12" s="50"/>
      <c r="H12" s="50"/>
      <c r="I12" s="54" t="e">
        <f t="shared" si="0"/>
        <v>#DIV/0!</v>
      </c>
      <c r="J12" s="20"/>
      <c r="K12" s="34">
        <v>48.5625</v>
      </c>
      <c r="M12" s="36"/>
      <c r="O12" s="55"/>
    </row>
    <row r="13" spans="1:15" x14ac:dyDescent="0.25">
      <c r="A13" s="56"/>
      <c r="B13" s="39" t="s">
        <v>27</v>
      </c>
      <c r="C13" s="57">
        <v>90633</v>
      </c>
      <c r="D13" s="58"/>
      <c r="E13" s="58"/>
      <c r="F13" s="58"/>
      <c r="G13" s="58"/>
      <c r="H13" s="58"/>
      <c r="I13" s="59" t="e">
        <f t="shared" si="0"/>
        <v>#DIV/0!</v>
      </c>
      <c r="J13" s="20"/>
      <c r="K13" s="60">
        <v>48.912500000000001</v>
      </c>
      <c r="M13" s="36"/>
      <c r="O13" s="55"/>
    </row>
    <row r="14" spans="1:15" x14ac:dyDescent="0.25">
      <c r="A14" s="56"/>
      <c r="B14" s="39" t="s">
        <v>28</v>
      </c>
      <c r="C14" s="57">
        <v>90632</v>
      </c>
      <c r="D14" s="58"/>
      <c r="E14" s="58"/>
      <c r="F14" s="58"/>
      <c r="G14" s="58"/>
      <c r="H14" s="58"/>
      <c r="I14" s="61" t="e">
        <f t="shared" si="0"/>
        <v>#DIV/0!</v>
      </c>
      <c r="J14" s="20"/>
      <c r="K14" s="60">
        <v>101.64999999999999</v>
      </c>
      <c r="M14" s="36"/>
      <c r="O14" s="55"/>
    </row>
    <row r="15" spans="1:15" x14ac:dyDescent="0.25">
      <c r="A15" s="52"/>
      <c r="B15" s="44" t="s">
        <v>29</v>
      </c>
      <c r="C15" s="62">
        <v>90632</v>
      </c>
      <c r="D15" s="63"/>
      <c r="E15" s="63"/>
      <c r="F15" s="63"/>
      <c r="G15" s="63"/>
      <c r="H15" s="63"/>
      <c r="I15" s="64" t="e">
        <f t="shared" si="0"/>
        <v>#DIV/0!</v>
      </c>
      <c r="J15" s="20"/>
      <c r="K15" s="65">
        <v>107.6875</v>
      </c>
      <c r="M15" s="36"/>
      <c r="O15" s="55"/>
    </row>
    <row r="16" spans="1:15" x14ac:dyDescent="0.25">
      <c r="A16" s="49" t="s">
        <v>30</v>
      </c>
      <c r="B16" s="29" t="s">
        <v>31</v>
      </c>
      <c r="C16" s="53">
        <v>90744</v>
      </c>
      <c r="D16" s="34"/>
      <c r="E16" s="50"/>
      <c r="F16" s="50"/>
      <c r="G16" s="50"/>
      <c r="H16" s="50"/>
      <c r="I16" s="66" t="e">
        <f t="shared" si="0"/>
        <v>#DIV/0!</v>
      </c>
      <c r="J16" s="20"/>
      <c r="K16" s="34">
        <v>34.887500000000003</v>
      </c>
      <c r="M16" s="36"/>
      <c r="O16" s="55"/>
    </row>
    <row r="17" spans="1:15" x14ac:dyDescent="0.25">
      <c r="A17" s="56"/>
      <c r="B17" s="39" t="s">
        <v>32</v>
      </c>
      <c r="C17" s="57">
        <v>90744</v>
      </c>
      <c r="D17" s="58"/>
      <c r="E17" s="58"/>
      <c r="F17" s="58"/>
      <c r="G17" s="58"/>
      <c r="H17" s="58"/>
      <c r="I17" s="61" t="e">
        <f t="shared" si="0"/>
        <v>#DIV/0!</v>
      </c>
      <c r="J17" s="20"/>
      <c r="K17" s="60">
        <v>36.5625</v>
      </c>
      <c r="M17" s="36"/>
      <c r="O17" s="55"/>
    </row>
    <row r="18" spans="1:15" x14ac:dyDescent="0.25">
      <c r="A18" s="56"/>
      <c r="B18" s="39" t="s">
        <v>33</v>
      </c>
      <c r="C18" s="57">
        <v>90746</v>
      </c>
      <c r="D18" s="58"/>
      <c r="E18" s="58"/>
      <c r="F18" s="58"/>
      <c r="G18" s="58"/>
      <c r="H18" s="58"/>
      <c r="I18" s="61" t="e">
        <f t="shared" si="0"/>
        <v>#DIV/0!</v>
      </c>
      <c r="J18" s="20"/>
      <c r="K18" s="60">
        <v>86.012500000000003</v>
      </c>
      <c r="M18" s="36"/>
      <c r="O18" s="55"/>
    </row>
    <row r="19" spans="1:15" x14ac:dyDescent="0.25">
      <c r="A19" s="56"/>
      <c r="B19" s="39" t="s">
        <v>34</v>
      </c>
      <c r="C19" s="57">
        <v>90746</v>
      </c>
      <c r="D19" s="58"/>
      <c r="E19" s="58"/>
      <c r="F19" s="58"/>
      <c r="G19" s="58"/>
      <c r="H19" s="58"/>
      <c r="I19" s="61" t="e">
        <f t="shared" si="0"/>
        <v>#DIV/0!</v>
      </c>
      <c r="J19" s="20"/>
      <c r="K19" s="60">
        <v>90.3</v>
      </c>
      <c r="M19" s="36"/>
      <c r="O19" s="55"/>
    </row>
    <row r="20" spans="1:15" x14ac:dyDescent="0.25">
      <c r="A20" s="52"/>
      <c r="B20" s="39" t="s">
        <v>35</v>
      </c>
      <c r="C20" s="67">
        <v>90739</v>
      </c>
      <c r="D20" s="63"/>
      <c r="E20" s="63"/>
      <c r="F20" s="63"/>
      <c r="G20" s="63"/>
      <c r="H20" s="63"/>
      <c r="I20" s="64" t="e">
        <f t="shared" si="0"/>
        <v>#DIV/0!</v>
      </c>
      <c r="J20" s="20"/>
      <c r="K20" s="65">
        <v>184.53749999999999</v>
      </c>
      <c r="M20" s="36"/>
      <c r="O20" s="55"/>
    </row>
    <row r="21" spans="1:15" x14ac:dyDescent="0.25">
      <c r="A21" s="25" t="s">
        <v>36</v>
      </c>
      <c r="B21" s="68" t="s">
        <v>37</v>
      </c>
      <c r="C21" s="69">
        <v>90636</v>
      </c>
      <c r="D21" s="70"/>
      <c r="E21" s="70"/>
      <c r="F21" s="70"/>
      <c r="G21" s="70"/>
      <c r="H21" s="70"/>
      <c r="I21" s="71" t="e">
        <f t="shared" si="0"/>
        <v>#DIV/0!</v>
      </c>
      <c r="J21" s="20"/>
      <c r="K21" s="72">
        <v>165.53750000000002</v>
      </c>
      <c r="O21" s="37"/>
    </row>
    <row r="22" spans="1:15" x14ac:dyDescent="0.25">
      <c r="A22" s="28" t="s">
        <v>38</v>
      </c>
      <c r="B22" s="29" t="s">
        <v>39</v>
      </c>
      <c r="C22" s="30">
        <v>90651</v>
      </c>
      <c r="D22" s="73"/>
      <c r="E22" s="50"/>
      <c r="F22" s="50"/>
      <c r="G22" s="50"/>
      <c r="H22" s="50"/>
      <c r="I22" s="51" t="e">
        <f t="shared" si="0"/>
        <v>#DIV/0!</v>
      </c>
      <c r="J22" s="20"/>
      <c r="K22" s="74">
        <v>384.51250000000005</v>
      </c>
      <c r="O22" s="37"/>
    </row>
    <row r="23" spans="1:15" x14ac:dyDescent="0.25">
      <c r="A23" s="25" t="s">
        <v>40</v>
      </c>
      <c r="B23" s="68" t="s">
        <v>41</v>
      </c>
      <c r="C23" s="69">
        <v>90732</v>
      </c>
      <c r="D23" s="70"/>
      <c r="E23" s="70"/>
      <c r="F23" s="70"/>
      <c r="G23" s="70"/>
      <c r="H23" s="70"/>
      <c r="I23" s="71" t="e">
        <f t="shared" si="0"/>
        <v>#DIV/0!</v>
      </c>
      <c r="J23" s="20"/>
      <c r="K23" s="72">
        <v>146.35124999999999</v>
      </c>
      <c r="O23" s="37"/>
    </row>
    <row r="24" spans="1:15" x14ac:dyDescent="0.25">
      <c r="A24" s="28" t="s">
        <v>42</v>
      </c>
      <c r="B24" s="44" t="s">
        <v>43</v>
      </c>
      <c r="C24" s="45">
        <v>90750</v>
      </c>
      <c r="D24" s="63"/>
      <c r="E24" s="46"/>
      <c r="F24" s="46"/>
      <c r="G24" s="46"/>
      <c r="H24" s="46"/>
      <c r="I24" s="48" t="e">
        <f t="shared" si="0"/>
        <v>#DIV/0!</v>
      </c>
      <c r="J24" s="20"/>
      <c r="K24" s="65">
        <v>269.38749999999999</v>
      </c>
      <c r="O24" s="37"/>
    </row>
    <row r="25" spans="1:15" x14ac:dyDescent="0.25">
      <c r="A25" s="25" t="s">
        <v>44</v>
      </c>
      <c r="B25" s="68" t="s">
        <v>45</v>
      </c>
      <c r="C25" s="69">
        <v>90723</v>
      </c>
      <c r="D25" s="70"/>
      <c r="E25" s="70"/>
      <c r="F25" s="70"/>
      <c r="G25" s="70"/>
      <c r="H25" s="70"/>
      <c r="I25" s="71" t="e">
        <f t="shared" si="0"/>
        <v>#DIV/0!</v>
      </c>
      <c r="J25" s="20"/>
      <c r="K25" s="72">
        <v>129.52500000000001</v>
      </c>
      <c r="O25" s="37"/>
    </row>
    <row r="26" spans="1:15" x14ac:dyDescent="0.25">
      <c r="A26" s="25" t="s">
        <v>46</v>
      </c>
      <c r="B26" s="68" t="s">
        <v>47</v>
      </c>
      <c r="C26" s="69">
        <v>90698</v>
      </c>
      <c r="D26" s="70"/>
      <c r="E26" s="70"/>
      <c r="F26" s="70"/>
      <c r="G26" s="70"/>
      <c r="H26" s="72"/>
      <c r="I26" s="71" t="e">
        <f t="shared" si="0"/>
        <v>#DIV/0!</v>
      </c>
      <c r="J26" s="20"/>
      <c r="K26" s="72">
        <v>150.07499999999999</v>
      </c>
      <c r="O26" s="37"/>
    </row>
    <row r="27" spans="1:15" x14ac:dyDescent="0.25">
      <c r="A27" s="25" t="s">
        <v>48</v>
      </c>
      <c r="B27" s="29" t="s">
        <v>49</v>
      </c>
      <c r="C27" s="30">
        <v>90697</v>
      </c>
      <c r="D27" s="70"/>
      <c r="E27" s="70"/>
      <c r="F27" s="70"/>
      <c r="G27" s="70"/>
      <c r="H27" s="72"/>
      <c r="I27" s="71" t="e">
        <f t="shared" si="0"/>
        <v>#DIV/0!</v>
      </c>
      <c r="J27" s="20"/>
      <c r="K27" s="34">
        <v>195.875</v>
      </c>
      <c r="O27" s="37"/>
    </row>
    <row r="28" spans="1:15" x14ac:dyDescent="0.25">
      <c r="A28" s="49" t="s">
        <v>50</v>
      </c>
      <c r="B28" s="29" t="s">
        <v>51</v>
      </c>
      <c r="C28" s="30">
        <v>90648</v>
      </c>
      <c r="D28" s="50"/>
      <c r="E28" s="50"/>
      <c r="F28" s="50"/>
      <c r="G28" s="50"/>
      <c r="H28" s="50"/>
      <c r="I28" s="51" t="e">
        <f t="shared" si="0"/>
        <v>#DIV/0!</v>
      </c>
      <c r="J28" s="20"/>
      <c r="K28" s="34">
        <v>16.762499999999999</v>
      </c>
      <c r="M28" s="36"/>
      <c r="O28" s="37"/>
    </row>
    <row r="29" spans="1:15" x14ac:dyDescent="0.25">
      <c r="A29" s="56"/>
      <c r="B29" s="39" t="s">
        <v>52</v>
      </c>
      <c r="C29" s="40">
        <v>90648</v>
      </c>
      <c r="D29" s="31"/>
      <c r="E29" s="31"/>
      <c r="F29" s="31"/>
      <c r="G29" s="31"/>
      <c r="H29" s="31"/>
      <c r="I29" s="41" t="e">
        <f>((D29*D$4)+(E29*E$4)+(F29*F$4)+(G29*G$4)+(H29*H$4))+((1-I$4)*AVERAGE(D29:H29))</f>
        <v>#DIV/0!</v>
      </c>
      <c r="J29" s="20"/>
      <c r="K29" s="32">
        <v>16.462499999999999</v>
      </c>
      <c r="M29" s="36"/>
      <c r="O29" s="37"/>
    </row>
    <row r="30" spans="1:15" x14ac:dyDescent="0.25">
      <c r="A30" s="52"/>
      <c r="B30" s="44" t="s">
        <v>53</v>
      </c>
      <c r="C30" s="45">
        <v>90647</v>
      </c>
      <c r="D30" s="46"/>
      <c r="E30" s="46"/>
      <c r="F30" s="46"/>
      <c r="G30" s="46"/>
      <c r="H30" s="46"/>
      <c r="I30" s="48" t="e">
        <f t="shared" si="0"/>
        <v>#DIV/0!</v>
      </c>
      <c r="J30" s="20"/>
      <c r="K30" s="47">
        <v>38.224999999999994</v>
      </c>
      <c r="M30" s="36"/>
      <c r="O30" s="37"/>
    </row>
    <row r="31" spans="1:15" x14ac:dyDescent="0.25">
      <c r="A31" s="49" t="s">
        <v>54</v>
      </c>
      <c r="B31" s="29" t="s">
        <v>55</v>
      </c>
      <c r="C31" s="53">
        <v>90700</v>
      </c>
      <c r="D31" s="58"/>
      <c r="E31" s="58"/>
      <c r="F31" s="58"/>
      <c r="G31" s="58"/>
      <c r="H31" s="58"/>
      <c r="I31" s="66" t="e">
        <f t="shared" si="0"/>
        <v>#DIV/0!</v>
      </c>
      <c r="J31" s="20"/>
      <c r="K31" s="60">
        <v>36.987499999999997</v>
      </c>
      <c r="M31" s="75"/>
      <c r="O31" s="55"/>
    </row>
    <row r="32" spans="1:15" x14ac:dyDescent="0.25">
      <c r="A32" s="56"/>
      <c r="B32" s="39" t="s">
        <v>56</v>
      </c>
      <c r="C32" s="57">
        <v>90700</v>
      </c>
      <c r="D32" s="58"/>
      <c r="E32" s="58"/>
      <c r="F32" s="58"/>
      <c r="G32" s="58"/>
      <c r="H32" s="58"/>
      <c r="I32" s="61" t="e">
        <f t="shared" si="0"/>
        <v>#DIV/0!</v>
      </c>
      <c r="J32" s="20"/>
      <c r="K32" s="60">
        <v>37.987499999999997</v>
      </c>
      <c r="M32" s="75"/>
      <c r="O32" s="55"/>
    </row>
    <row r="33" spans="1:15" x14ac:dyDescent="0.25">
      <c r="A33" s="56"/>
      <c r="B33" s="39" t="s">
        <v>57</v>
      </c>
      <c r="C33" s="40">
        <v>90696</v>
      </c>
      <c r="D33" s="58"/>
      <c r="E33" s="58"/>
      <c r="F33" s="58"/>
      <c r="G33" s="58"/>
      <c r="H33" s="58"/>
      <c r="I33" s="41" t="e">
        <f t="shared" si="0"/>
        <v>#DIV/0!</v>
      </c>
      <c r="J33" s="20"/>
      <c r="K33" s="60">
        <v>78.525000000000006</v>
      </c>
      <c r="M33" s="75"/>
      <c r="O33" s="37"/>
    </row>
    <row r="34" spans="1:15" x14ac:dyDescent="0.25">
      <c r="A34" s="56"/>
      <c r="B34" s="39" t="s">
        <v>58</v>
      </c>
      <c r="C34" s="40">
        <v>90696</v>
      </c>
      <c r="D34" s="58"/>
      <c r="E34" s="58"/>
      <c r="F34" s="58"/>
      <c r="G34" s="58"/>
      <c r="H34" s="58"/>
      <c r="I34" s="41" t="e">
        <f t="shared" si="0"/>
        <v>#DIV/0!</v>
      </c>
      <c r="J34" s="20"/>
      <c r="K34" s="60">
        <v>80.712499999999991</v>
      </c>
      <c r="M34" s="75"/>
      <c r="O34" s="37"/>
    </row>
    <row r="35" spans="1:15" x14ac:dyDescent="0.25">
      <c r="A35" s="52"/>
      <c r="B35" s="44" t="s">
        <v>59</v>
      </c>
      <c r="C35" s="45">
        <v>90713</v>
      </c>
      <c r="D35" s="63"/>
      <c r="E35" s="63"/>
      <c r="F35" s="63"/>
      <c r="G35" s="63"/>
      <c r="H35" s="63"/>
      <c r="I35" s="48" t="e">
        <f t="shared" si="0"/>
        <v>#DIV/0!</v>
      </c>
      <c r="J35" s="20"/>
      <c r="K35" s="65">
        <v>55.912499999999994</v>
      </c>
      <c r="M35" s="75"/>
      <c r="O35" s="37"/>
    </row>
    <row r="36" spans="1:15" x14ac:dyDescent="0.25">
      <c r="A36" s="28" t="s">
        <v>60</v>
      </c>
      <c r="B36" s="29" t="s">
        <v>61</v>
      </c>
      <c r="C36" s="30">
        <v>90714</v>
      </c>
      <c r="D36" s="50"/>
      <c r="E36" s="50"/>
      <c r="F36" s="50"/>
      <c r="G36" s="50"/>
      <c r="H36" s="50"/>
      <c r="I36" s="51" t="e">
        <f t="shared" si="0"/>
        <v>#DIV/0!</v>
      </c>
      <c r="J36" s="20"/>
      <c r="K36" s="34">
        <v>50.387500000000003</v>
      </c>
      <c r="O36" s="37"/>
    </row>
    <row r="37" spans="1:15" x14ac:dyDescent="0.25">
      <c r="A37" s="49" t="s">
        <v>62</v>
      </c>
      <c r="B37" s="29" t="s">
        <v>63</v>
      </c>
      <c r="C37" s="53">
        <v>90715</v>
      </c>
      <c r="D37" s="50"/>
      <c r="E37" s="50"/>
      <c r="F37" s="50"/>
      <c r="G37" s="50"/>
      <c r="H37" s="50"/>
      <c r="I37" s="66" t="e">
        <f t="shared" si="0"/>
        <v>#DIV/0!</v>
      </c>
      <c r="J37" s="20"/>
      <c r="K37" s="34">
        <v>61.5</v>
      </c>
      <c r="M37" s="36"/>
      <c r="O37" s="55"/>
    </row>
    <row r="38" spans="1:15" x14ac:dyDescent="0.25">
      <c r="A38" s="52"/>
      <c r="B38" s="44" t="s">
        <v>64</v>
      </c>
      <c r="C38" s="62">
        <v>90715</v>
      </c>
      <c r="D38" s="46"/>
      <c r="E38" s="46"/>
      <c r="F38" s="46"/>
      <c r="G38" s="46"/>
      <c r="H38" s="46"/>
      <c r="I38" s="64" t="e">
        <f t="shared" si="0"/>
        <v>#DIV/0!</v>
      </c>
      <c r="J38" s="20"/>
      <c r="K38" s="47">
        <v>60.9375</v>
      </c>
      <c r="M38" s="36"/>
      <c r="O38" s="55"/>
    </row>
    <row r="39" spans="1:15" x14ac:dyDescent="0.25">
      <c r="A39" s="49" t="s">
        <v>65</v>
      </c>
      <c r="B39" s="29" t="s">
        <v>66</v>
      </c>
      <c r="C39" s="53">
        <v>90734</v>
      </c>
      <c r="D39" s="58"/>
      <c r="E39" s="58"/>
      <c r="F39" s="58"/>
      <c r="G39" s="58"/>
      <c r="H39" s="58"/>
      <c r="I39" s="66" t="e">
        <f t="shared" si="0"/>
        <v>#DIV/0!</v>
      </c>
      <c r="J39" s="20"/>
      <c r="K39" s="60">
        <v>208.4375</v>
      </c>
      <c r="M39" s="36"/>
      <c r="O39" s="55"/>
    </row>
    <row r="40" spans="1:15" x14ac:dyDescent="0.25">
      <c r="A40" s="52"/>
      <c r="B40" s="44" t="s">
        <v>67</v>
      </c>
      <c r="C40" s="62">
        <v>90619</v>
      </c>
      <c r="D40" s="63"/>
      <c r="E40" s="63"/>
      <c r="F40" s="63"/>
      <c r="G40" s="63"/>
      <c r="H40" s="63"/>
      <c r="I40" s="64" t="e">
        <f t="shared" si="0"/>
        <v>#DIV/0!</v>
      </c>
      <c r="J40" s="20"/>
      <c r="K40" s="65">
        <v>214.96250000000001</v>
      </c>
      <c r="M40" s="36"/>
      <c r="O40" s="55"/>
    </row>
    <row r="41" spans="1:15" x14ac:dyDescent="0.25">
      <c r="A41" s="76" t="s">
        <v>68</v>
      </c>
      <c r="B41" s="68" t="s">
        <v>69</v>
      </c>
      <c r="C41" s="77">
        <v>90623</v>
      </c>
      <c r="D41" s="78"/>
      <c r="E41" s="78"/>
      <c r="F41" s="78"/>
      <c r="G41" s="78"/>
      <c r="H41" s="78"/>
      <c r="I41" s="42" t="e">
        <f>((D41*D$4)+(E41*E$4)+(F41*F$4)+(G41*G$4)+(H41*H$4))+((1-I$4)*AVERAGE(D41:H41))</f>
        <v>#DIV/0!</v>
      </c>
      <c r="J41" s="20"/>
      <c r="K41" s="65">
        <v>288.4375</v>
      </c>
      <c r="M41" s="36"/>
      <c r="O41" s="79"/>
    </row>
    <row r="42" spans="1:15" x14ac:dyDescent="0.25">
      <c r="A42" s="49" t="s">
        <v>70</v>
      </c>
      <c r="B42" s="29" t="s">
        <v>71</v>
      </c>
      <c r="C42" s="80">
        <v>90621</v>
      </c>
      <c r="D42" s="50"/>
      <c r="E42" s="50"/>
      <c r="F42" s="50"/>
      <c r="G42" s="50"/>
      <c r="H42" s="50"/>
      <c r="I42" s="51" t="e">
        <f t="shared" si="0"/>
        <v>#DIV/0!</v>
      </c>
      <c r="J42" s="20"/>
      <c r="K42" s="34">
        <v>237.82499999999999</v>
      </c>
      <c r="M42" s="81"/>
      <c r="O42" s="55"/>
    </row>
    <row r="43" spans="1:15" x14ac:dyDescent="0.25">
      <c r="A43" s="56"/>
      <c r="B43" s="39" t="s">
        <v>72</v>
      </c>
      <c r="C43" s="82">
        <v>90620</v>
      </c>
      <c r="D43" s="31"/>
      <c r="E43" s="31"/>
      <c r="F43" s="31"/>
      <c r="G43" s="31"/>
      <c r="H43" s="31"/>
      <c r="I43" s="41" t="e">
        <f t="shared" si="0"/>
        <v>#DIV/0!</v>
      </c>
      <c r="J43" s="20"/>
      <c r="K43" s="32">
        <v>296.41250000000002</v>
      </c>
      <c r="M43" s="36"/>
      <c r="O43" s="79"/>
    </row>
    <row r="44" spans="1:15" x14ac:dyDescent="0.25">
      <c r="A44" s="83" t="s">
        <v>73</v>
      </c>
      <c r="B44" s="29" t="s">
        <v>74</v>
      </c>
      <c r="C44" s="30">
        <v>90677</v>
      </c>
      <c r="D44" s="74"/>
      <c r="E44" s="84"/>
      <c r="F44" s="84"/>
      <c r="G44" s="84"/>
      <c r="H44" s="84"/>
      <c r="I44" s="85" t="e">
        <f>((D44*D$4)+(E44*E$4)+(F44*F$4)+(G44*G$4)+(H44*H$4))+((1-I$4)*AVERAGE(D44:H44))</f>
        <v>#DIV/0!</v>
      </c>
      <c r="K44" s="74">
        <v>326.95</v>
      </c>
      <c r="M44" s="75"/>
      <c r="O44" s="37"/>
    </row>
    <row r="45" spans="1:15" x14ac:dyDescent="0.25">
      <c r="A45" s="86"/>
      <c r="B45" s="39" t="s">
        <v>75</v>
      </c>
      <c r="C45" s="87">
        <v>90671</v>
      </c>
      <c r="D45" s="60"/>
      <c r="E45" s="88"/>
      <c r="F45" s="88"/>
      <c r="G45" s="88"/>
      <c r="H45" s="88"/>
      <c r="I45" s="89" t="e">
        <f>((D45*D$4)+(E45*E$4)+(F45*F$4)+(G45*G$4)+(H45*H$4))+((1-I$4)*AVERAGE(D45:H45))</f>
        <v>#DIV/0!</v>
      </c>
      <c r="K45" s="60">
        <v>286.5</v>
      </c>
      <c r="M45" s="75"/>
      <c r="O45" s="37"/>
    </row>
    <row r="46" spans="1:15" x14ac:dyDescent="0.25">
      <c r="A46" s="90"/>
      <c r="B46" s="44" t="s">
        <v>76</v>
      </c>
      <c r="C46" s="91">
        <v>90684</v>
      </c>
      <c r="D46" s="92"/>
      <c r="E46" s="92"/>
      <c r="F46" s="92"/>
      <c r="G46" s="92"/>
      <c r="H46" s="92"/>
      <c r="I46" s="93" t="e">
        <f>((D46*D$4)+(E46*E$4)+(F46*F$4)+(G46*G$4)+(H46*H$4))+((1-I$4)*AVERAGE(D46:H46))</f>
        <v>#DIV/0!</v>
      </c>
      <c r="K46" s="94">
        <v>358.75</v>
      </c>
      <c r="M46" s="75"/>
      <c r="O46" s="37"/>
    </row>
    <row r="47" spans="1:15" x14ac:dyDescent="0.25">
      <c r="A47" s="86" t="s">
        <v>77</v>
      </c>
      <c r="B47" t="s">
        <v>78</v>
      </c>
      <c r="C47" s="95" t="s">
        <v>79</v>
      </c>
      <c r="D47" s="96"/>
      <c r="E47" s="96"/>
      <c r="F47" s="96"/>
      <c r="G47" s="96"/>
      <c r="H47" s="96"/>
      <c r="I47" s="97" t="e">
        <f t="shared" ref="I47:I65" si="1">((D47*D$4)+(E47*E$4)+(F47*F$4)+(G47*G$4)+(H47*H$4))+((1-I$4)*AVERAGE(D47:H47))</f>
        <v>#DIV/0!</v>
      </c>
      <c r="J47" s="20"/>
      <c r="K47" s="20">
        <v>649.6875</v>
      </c>
      <c r="M47" s="75"/>
      <c r="O47" s="37"/>
    </row>
    <row r="48" spans="1:15" x14ac:dyDescent="0.25">
      <c r="A48" s="86"/>
      <c r="B48" t="s">
        <v>80</v>
      </c>
      <c r="C48" s="95">
        <v>90678</v>
      </c>
      <c r="D48" s="96"/>
      <c r="E48" s="96"/>
      <c r="F48" s="96"/>
      <c r="G48" s="96"/>
      <c r="H48" s="96"/>
      <c r="I48" s="97" t="e">
        <f t="shared" si="1"/>
        <v>#DIV/0!</v>
      </c>
      <c r="J48" s="20"/>
      <c r="K48" s="20">
        <v>368.75</v>
      </c>
      <c r="M48" s="75"/>
      <c r="O48" s="37"/>
    </row>
    <row r="49" spans="1:15" x14ac:dyDescent="0.25">
      <c r="A49" s="86"/>
      <c r="B49" t="s">
        <v>81</v>
      </c>
      <c r="C49" s="95">
        <v>90679</v>
      </c>
      <c r="D49" s="96"/>
      <c r="E49" s="96"/>
      <c r="F49" s="96"/>
      <c r="G49" s="96"/>
      <c r="H49" s="96"/>
      <c r="I49" s="97" t="e">
        <f t="shared" si="1"/>
        <v>#DIV/0!</v>
      </c>
      <c r="J49" s="20"/>
      <c r="K49" s="98">
        <v>367.5</v>
      </c>
      <c r="M49" s="75"/>
      <c r="O49" s="37"/>
    </row>
    <row r="50" spans="1:15" x14ac:dyDescent="0.25">
      <c r="A50" s="90"/>
      <c r="B50" s="99" t="s">
        <v>82</v>
      </c>
      <c r="C50" s="100">
        <v>90683</v>
      </c>
      <c r="D50" s="101"/>
      <c r="E50" s="101"/>
      <c r="F50" s="101"/>
      <c r="G50" s="101"/>
      <c r="H50" s="101"/>
      <c r="I50" s="97" t="e">
        <f>((D50*D$4)+(E50*E$4)+(F50*F$4)+(G50*G$4)+(H50*H$4))+((1-I$4)*AVERAGE(D50:H50))</f>
        <v>#DIV/0!</v>
      </c>
      <c r="J50" s="20"/>
      <c r="K50" s="98">
        <v>0</v>
      </c>
      <c r="M50" s="75"/>
      <c r="O50" s="37"/>
    </row>
    <row r="51" spans="1:15" ht="15" customHeight="1" x14ac:dyDescent="0.25">
      <c r="A51" s="83" t="s">
        <v>83</v>
      </c>
      <c r="B51" s="102" t="s">
        <v>84</v>
      </c>
      <c r="C51" s="103">
        <v>91318</v>
      </c>
      <c r="D51" s="104"/>
      <c r="E51" s="104"/>
      <c r="F51" s="104"/>
      <c r="G51" s="104"/>
      <c r="H51" s="104"/>
      <c r="I51" s="105" t="e">
        <f t="shared" si="1"/>
        <v>#DIV/0!</v>
      </c>
      <c r="J51" s="106"/>
      <c r="K51" s="106">
        <v>71.875</v>
      </c>
      <c r="M51" s="75"/>
      <c r="O51" s="37"/>
    </row>
    <row r="52" spans="1:15" ht="15" customHeight="1" x14ac:dyDescent="0.25">
      <c r="A52" s="86"/>
      <c r="B52" t="s">
        <v>85</v>
      </c>
      <c r="C52" s="95">
        <v>91319</v>
      </c>
      <c r="D52" s="96"/>
      <c r="E52" s="96"/>
      <c r="F52" s="96"/>
      <c r="G52" s="96"/>
      <c r="H52" s="96"/>
      <c r="I52" s="97" t="e">
        <f t="shared" si="1"/>
        <v>#DIV/0!</v>
      </c>
      <c r="J52" s="20"/>
      <c r="K52" s="20">
        <v>96.25</v>
      </c>
      <c r="M52" s="75"/>
      <c r="O52" s="37"/>
    </row>
    <row r="53" spans="1:15" ht="15" customHeight="1" x14ac:dyDescent="0.25">
      <c r="A53" s="86"/>
      <c r="B53" t="s">
        <v>86</v>
      </c>
      <c r="C53" s="95">
        <v>91320</v>
      </c>
      <c r="D53" s="96"/>
      <c r="E53" s="96"/>
      <c r="F53" s="96"/>
      <c r="G53" s="96"/>
      <c r="H53" s="96"/>
      <c r="I53" s="97" t="e">
        <f t="shared" si="1"/>
        <v>#DIV/0!</v>
      </c>
      <c r="J53" s="20"/>
      <c r="K53" s="20">
        <v>170.9375</v>
      </c>
      <c r="M53" s="75"/>
      <c r="O53" s="37"/>
    </row>
    <row r="54" spans="1:15" ht="15" customHeight="1" x14ac:dyDescent="0.25">
      <c r="A54" s="86"/>
      <c r="B54" t="s">
        <v>87</v>
      </c>
      <c r="C54" s="95">
        <v>91321</v>
      </c>
      <c r="D54" s="96"/>
      <c r="E54" s="96"/>
      <c r="F54" s="96"/>
      <c r="G54" s="96"/>
      <c r="H54" s="96"/>
      <c r="I54" s="97" t="e">
        <f t="shared" si="1"/>
        <v>#DIV/0!</v>
      </c>
      <c r="J54" s="20"/>
      <c r="K54" s="98">
        <v>161.25</v>
      </c>
      <c r="M54" s="75"/>
      <c r="O54" s="37"/>
    </row>
    <row r="55" spans="1:15" ht="15" customHeight="1" x14ac:dyDescent="0.25">
      <c r="A55" s="86"/>
      <c r="B55" t="s">
        <v>88</v>
      </c>
      <c r="C55" s="95">
        <v>91322</v>
      </c>
      <c r="D55" s="96"/>
      <c r="E55" s="96"/>
      <c r="F55" s="96"/>
      <c r="G55" s="96"/>
      <c r="H55" s="96"/>
      <c r="I55" s="97" t="e">
        <f t="shared" si="1"/>
        <v>#DIV/0!</v>
      </c>
      <c r="J55" s="20"/>
      <c r="K55" s="98">
        <v>177.25</v>
      </c>
      <c r="M55" s="75"/>
      <c r="O55" s="37"/>
    </row>
    <row r="56" spans="1:15" ht="15" customHeight="1" x14ac:dyDescent="0.25">
      <c r="A56" s="90"/>
      <c r="B56" t="s">
        <v>89</v>
      </c>
      <c r="C56" s="95">
        <v>91304</v>
      </c>
      <c r="D56" s="96"/>
      <c r="E56" s="96"/>
      <c r="F56" s="96"/>
      <c r="G56" s="96"/>
      <c r="H56" s="96"/>
      <c r="I56" s="97" t="e">
        <f t="shared" si="1"/>
        <v>#DIV/0!</v>
      </c>
      <c r="K56" s="98">
        <v>177.125</v>
      </c>
      <c r="M56" s="75"/>
      <c r="O56" s="37"/>
    </row>
    <row r="57" spans="1:15" ht="30" x14ac:dyDescent="0.25">
      <c r="A57" s="83" t="s">
        <v>90</v>
      </c>
      <c r="B57" s="29" t="s">
        <v>91</v>
      </c>
      <c r="C57" s="107" t="s">
        <v>92</v>
      </c>
      <c r="D57" s="104"/>
      <c r="E57" s="104"/>
      <c r="F57" s="104"/>
      <c r="G57" s="104"/>
      <c r="H57" s="104"/>
      <c r="I57" s="105" t="e">
        <f t="shared" si="1"/>
        <v>#DIV/0!</v>
      </c>
      <c r="K57" s="108">
        <v>25.848749999999999</v>
      </c>
      <c r="M57" s="75"/>
      <c r="O57" s="37"/>
    </row>
    <row r="58" spans="1:15" ht="30" x14ac:dyDescent="0.25">
      <c r="A58" s="86"/>
      <c r="B58" s="39" t="s">
        <v>93</v>
      </c>
      <c r="C58" s="109" t="s">
        <v>92</v>
      </c>
      <c r="D58" s="96"/>
      <c r="E58" s="96"/>
      <c r="F58" s="96"/>
      <c r="G58" s="96"/>
      <c r="H58" s="96"/>
      <c r="I58" s="97" t="e">
        <f t="shared" si="1"/>
        <v>#DIV/0!</v>
      </c>
      <c r="K58" s="98">
        <v>24.662500000000001</v>
      </c>
    </row>
    <row r="59" spans="1:15" ht="30" x14ac:dyDescent="0.25">
      <c r="A59" s="86"/>
      <c r="B59" s="39" t="s">
        <v>94</v>
      </c>
      <c r="C59" s="109" t="s">
        <v>92</v>
      </c>
      <c r="D59" s="96"/>
      <c r="E59" s="96"/>
      <c r="F59" s="96"/>
      <c r="G59" s="96"/>
      <c r="H59" s="96"/>
      <c r="I59" s="97" t="e">
        <f t="shared" si="1"/>
        <v>#DIV/0!</v>
      </c>
      <c r="K59" s="98">
        <v>24.662500000000001</v>
      </c>
    </row>
    <row r="60" spans="1:15" ht="30" x14ac:dyDescent="0.25">
      <c r="A60" s="86"/>
      <c r="B60" s="39" t="s">
        <v>95</v>
      </c>
      <c r="C60" s="109" t="s">
        <v>92</v>
      </c>
      <c r="D60" s="96"/>
      <c r="E60" s="96"/>
      <c r="F60" s="96"/>
      <c r="G60" s="96"/>
      <c r="H60" s="96"/>
      <c r="I60" s="97" t="e">
        <f t="shared" si="1"/>
        <v>#DIV/0!</v>
      </c>
      <c r="K60" s="98">
        <v>26.987500000000001</v>
      </c>
    </row>
    <row r="61" spans="1:15" x14ac:dyDescent="0.25">
      <c r="A61" s="86"/>
      <c r="B61" s="39" t="s">
        <v>96</v>
      </c>
      <c r="C61" s="95">
        <v>90660</v>
      </c>
      <c r="D61" s="96"/>
      <c r="E61" s="96"/>
      <c r="F61" s="96"/>
      <c r="G61" s="96"/>
      <c r="H61" s="96"/>
      <c r="I61" s="97" t="e">
        <f t="shared" si="1"/>
        <v>#DIV/0!</v>
      </c>
      <c r="K61" s="98">
        <v>30.875</v>
      </c>
    </row>
    <row r="62" spans="1:15" ht="15" customHeight="1" x14ac:dyDescent="0.25">
      <c r="A62" s="86"/>
      <c r="B62" s="39" t="s">
        <v>97</v>
      </c>
      <c r="C62" s="95">
        <v>90662</v>
      </c>
      <c r="D62" s="96"/>
      <c r="E62" s="96"/>
      <c r="F62" s="96"/>
      <c r="G62" s="96"/>
      <c r="H62" s="96"/>
      <c r="I62" s="97" t="e">
        <f t="shared" si="1"/>
        <v>#DIV/0!</v>
      </c>
      <c r="K62" s="98">
        <v>91.753750000000011</v>
      </c>
    </row>
    <row r="63" spans="1:15" x14ac:dyDescent="0.25">
      <c r="A63" s="86"/>
      <c r="B63" s="39" t="s">
        <v>98</v>
      </c>
      <c r="C63" s="95">
        <v>90673</v>
      </c>
      <c r="D63" s="96"/>
      <c r="E63" s="96"/>
      <c r="F63" s="96"/>
      <c r="G63" s="96"/>
      <c r="H63" s="96"/>
      <c r="I63" s="97" t="e">
        <f t="shared" si="1"/>
        <v>#DIV/0!</v>
      </c>
      <c r="K63" s="98">
        <v>91.753750000000011</v>
      </c>
    </row>
    <row r="64" spans="1:15" x14ac:dyDescent="0.25">
      <c r="A64" s="86"/>
      <c r="B64" s="39" t="s">
        <v>99</v>
      </c>
      <c r="C64" s="95">
        <v>90653</v>
      </c>
      <c r="D64" s="96"/>
      <c r="E64" s="96"/>
      <c r="F64" s="96"/>
      <c r="G64" s="96"/>
      <c r="H64" s="96"/>
      <c r="I64" s="97" t="e">
        <f t="shared" si="1"/>
        <v>#DIV/0!</v>
      </c>
      <c r="K64" s="98">
        <v>85.287500000000009</v>
      </c>
    </row>
    <row r="65" spans="1:11" ht="15" customHeight="1" x14ac:dyDescent="0.25">
      <c r="A65" s="90"/>
      <c r="B65" s="44" t="s">
        <v>100</v>
      </c>
      <c r="C65" s="100">
        <v>90661</v>
      </c>
      <c r="D65" s="101"/>
      <c r="E65" s="101"/>
      <c r="F65" s="101"/>
      <c r="G65" s="101"/>
      <c r="H65" s="101"/>
      <c r="I65" s="93" t="e">
        <f t="shared" si="1"/>
        <v>#DIV/0!</v>
      </c>
      <c r="K65" s="110">
        <v>40.5625</v>
      </c>
    </row>
    <row r="85" spans="1:11" hidden="1" x14ac:dyDescent="0.25">
      <c r="A85" s="86"/>
      <c r="C85" s="95"/>
      <c r="K85" s="111">
        <f>'[1]Pricing Tables'!M75*'Payer Mix Worksheet'!M8</f>
        <v>0</v>
      </c>
    </row>
    <row r="86" spans="1:11" ht="60" hidden="1" x14ac:dyDescent="0.25">
      <c r="A86" s="90" t="s">
        <v>101</v>
      </c>
      <c r="B86" s="99"/>
      <c r="C86" s="100" t="s">
        <v>15</v>
      </c>
      <c r="D86" s="13" t="str">
        <f>D3</f>
        <v>Payer 1 Name</v>
      </c>
      <c r="E86" s="13" t="str">
        <f>E3</f>
        <v>Payer 2 Name</v>
      </c>
      <c r="F86" s="13" t="str">
        <f>F3</f>
        <v>Payer 3 Name</v>
      </c>
      <c r="G86" s="13" t="str">
        <f>G3</f>
        <v>Payer 4 Name</v>
      </c>
      <c r="H86" s="13" t="str">
        <f>H3</f>
        <v>Payer 5 Name</v>
      </c>
      <c r="I86" s="112" t="s">
        <v>102</v>
      </c>
      <c r="K86" s="111">
        <f>'[1]Pricing Tables'!M76*'Payer Mix Worksheet'!M9</f>
        <v>0</v>
      </c>
    </row>
    <row r="87" spans="1:11" ht="30" hidden="1" x14ac:dyDescent="0.25">
      <c r="A87" s="113" t="s">
        <v>103</v>
      </c>
      <c r="B87" s="102" t="s">
        <v>104</v>
      </c>
      <c r="C87" s="103">
        <v>90460</v>
      </c>
      <c r="D87" s="73">
        <v>10</v>
      </c>
      <c r="E87" s="73"/>
      <c r="F87" s="73"/>
      <c r="G87" s="73"/>
      <c r="H87" s="74"/>
      <c r="I87" s="66">
        <f t="shared" ref="I87:I92" si="2">((D87*D$4)+(E87*E$4)+(F87*F$4)+(G87*G$4)+(H87*H$4))+((1-I$4)*AVERAGE(D87:H87))</f>
        <v>10</v>
      </c>
      <c r="K87" s="111" t="e">
        <f>'[1]Pricing Tables'!M77*'Payer Mix Worksheet'!M10</f>
        <v>#VALUE!</v>
      </c>
    </row>
    <row r="88" spans="1:11" hidden="1" x14ac:dyDescent="0.25">
      <c r="A88" s="114"/>
      <c r="B88" t="s">
        <v>105</v>
      </c>
      <c r="C88" s="95">
        <v>90461</v>
      </c>
      <c r="D88" s="63">
        <v>5</v>
      </c>
      <c r="E88" s="63"/>
      <c r="F88" s="63"/>
      <c r="G88" s="63"/>
      <c r="H88" s="65"/>
      <c r="I88" s="64">
        <f t="shared" si="2"/>
        <v>5</v>
      </c>
      <c r="K88" s="111">
        <f>'[1]Pricing Tables'!M78*'Payer Mix Worksheet'!M11</f>
        <v>0</v>
      </c>
    </row>
    <row r="89" spans="1:11" ht="45" hidden="1" x14ac:dyDescent="0.25">
      <c r="A89" s="114" t="s">
        <v>106</v>
      </c>
      <c r="B89" t="s">
        <v>107</v>
      </c>
      <c r="C89" s="95">
        <v>90471</v>
      </c>
      <c r="D89" s="73">
        <v>10</v>
      </c>
      <c r="E89" s="73"/>
      <c r="F89" s="73"/>
      <c r="G89" s="73"/>
      <c r="H89" s="74"/>
      <c r="I89" s="66">
        <f t="shared" si="2"/>
        <v>10</v>
      </c>
      <c r="K89" s="111">
        <f>'[1]Pricing Tables'!M79*'Payer Mix Worksheet'!M12</f>
        <v>0</v>
      </c>
    </row>
    <row r="90" spans="1:11" hidden="1" x14ac:dyDescent="0.25">
      <c r="A90" s="114"/>
      <c r="B90" t="s">
        <v>108</v>
      </c>
      <c r="C90" s="95">
        <v>90472</v>
      </c>
      <c r="D90" s="63">
        <v>5</v>
      </c>
      <c r="E90" s="63"/>
      <c r="F90" s="63"/>
      <c r="G90" s="63"/>
      <c r="H90" s="65"/>
      <c r="I90" s="64">
        <f t="shared" si="2"/>
        <v>5</v>
      </c>
      <c r="K90" s="111">
        <f>'[1]Pricing Tables'!M80*'Payer Mix Worksheet'!M13</f>
        <v>0</v>
      </c>
    </row>
    <row r="91" spans="1:11" ht="45" hidden="1" x14ac:dyDescent="0.25">
      <c r="A91" s="115" t="s">
        <v>106</v>
      </c>
      <c r="B91" t="s">
        <v>109</v>
      </c>
      <c r="C91" s="100">
        <v>90473</v>
      </c>
      <c r="D91" s="58">
        <v>10</v>
      </c>
      <c r="E91" s="58"/>
      <c r="F91" s="58"/>
      <c r="G91" s="58"/>
      <c r="H91" s="60"/>
      <c r="I91" s="66">
        <f t="shared" si="2"/>
        <v>10</v>
      </c>
      <c r="K91" s="111">
        <f>'[1]Pricing Tables'!M81*'Payer Mix Worksheet'!M14</f>
        <v>0</v>
      </c>
    </row>
    <row r="92" spans="1:11" hidden="1" x14ac:dyDescent="0.25">
      <c r="A92" s="116"/>
      <c r="B92" s="102" t="s">
        <v>110</v>
      </c>
      <c r="C92" s="103">
        <v>90474</v>
      </c>
      <c r="D92" s="63">
        <v>5</v>
      </c>
      <c r="E92" s="63"/>
      <c r="F92" s="63"/>
      <c r="G92" s="63"/>
      <c r="H92" s="65"/>
      <c r="I92" s="64">
        <f t="shared" si="2"/>
        <v>5</v>
      </c>
      <c r="K92" s="111">
        <f>'[1]Pricing Tables'!M82*'Payer Mix Worksheet'!M15</f>
        <v>0</v>
      </c>
    </row>
  </sheetData>
  <mergeCells count="16">
    <mergeCell ref="A47:A50"/>
    <mergeCell ref="A51:A56"/>
    <mergeCell ref="A57:A65"/>
    <mergeCell ref="A85:A86"/>
    <mergeCell ref="A28:A30"/>
    <mergeCell ref="A31:A35"/>
    <mergeCell ref="A37:A38"/>
    <mergeCell ref="A39:A40"/>
    <mergeCell ref="A42:A43"/>
    <mergeCell ref="A44:A46"/>
    <mergeCell ref="A1:K1"/>
    <mergeCell ref="D2:H2"/>
    <mergeCell ref="B4:C4"/>
    <mergeCell ref="A10:A11"/>
    <mergeCell ref="A12:A15"/>
    <mergeCell ref="A16:A20"/>
  </mergeCells>
  <conditionalFormatting sqref="D25:H26 K22 D28:H40 D42:H43 D6:H22 D87:H92 K25:K43">
    <cfRule type="containsBlanks" dxfId="36" priority="33">
      <formula>LEN(TRIM(D6))=0</formula>
    </cfRule>
    <cfRule type="expression" dxfId="35" priority="35">
      <formula>D6&lt;$K6</formula>
    </cfRule>
    <cfRule type="expression" dxfId="34" priority="36">
      <formula>D6&gt;$K6</formula>
    </cfRule>
    <cfRule type="expression" dxfId="33" priority="37">
      <formula>D6=0</formula>
    </cfRule>
  </conditionalFormatting>
  <conditionalFormatting sqref="D4:H4">
    <cfRule type="containsBlanks" dxfId="32" priority="34">
      <formula>LEN(TRIM(D4))=0</formula>
    </cfRule>
  </conditionalFormatting>
  <conditionalFormatting sqref="D23:H23">
    <cfRule type="containsBlanks" dxfId="31" priority="29">
      <formula>LEN(TRIM(D23))=0</formula>
    </cfRule>
    <cfRule type="expression" dxfId="30" priority="30">
      <formula>D23&lt;$K23</formula>
    </cfRule>
    <cfRule type="expression" dxfId="29" priority="31">
      <formula>D23&gt;$K23</formula>
    </cfRule>
    <cfRule type="expression" dxfId="28" priority="32">
      <formula>D23=0</formula>
    </cfRule>
  </conditionalFormatting>
  <conditionalFormatting sqref="K6:K21">
    <cfRule type="containsBlanks" dxfId="27" priority="25">
      <formula>LEN(TRIM(K6))=0</formula>
    </cfRule>
    <cfRule type="expression" dxfId="26" priority="26">
      <formula>K6&lt;$K6</formula>
    </cfRule>
    <cfRule type="expression" dxfId="25" priority="27">
      <formula>K6&gt;$K6</formula>
    </cfRule>
    <cfRule type="expression" dxfId="24" priority="28">
      <formula>K6=0</formula>
    </cfRule>
  </conditionalFormatting>
  <conditionalFormatting sqref="K23">
    <cfRule type="containsBlanks" dxfId="23" priority="21">
      <formula>LEN(TRIM(K23))=0</formula>
    </cfRule>
    <cfRule type="expression" dxfId="22" priority="22">
      <formula>K23&lt;$K23</formula>
    </cfRule>
    <cfRule type="expression" dxfId="21" priority="23">
      <formula>K23&gt;$K23</formula>
    </cfRule>
    <cfRule type="expression" dxfId="20" priority="24">
      <formula>K23=0</formula>
    </cfRule>
  </conditionalFormatting>
  <conditionalFormatting sqref="D24:H24 K24">
    <cfRule type="containsBlanks" dxfId="19" priority="17">
      <formula>LEN(TRIM(D24))=0</formula>
    </cfRule>
    <cfRule type="expression" dxfId="18" priority="18">
      <formula>D24&lt;$K24</formula>
    </cfRule>
    <cfRule type="expression" dxfId="17" priority="19">
      <formula>D24&gt;$K24</formula>
    </cfRule>
    <cfRule type="expression" dxfId="16" priority="20">
      <formula>D24=0</formula>
    </cfRule>
  </conditionalFormatting>
  <conditionalFormatting sqref="D27:H27">
    <cfRule type="containsBlanks" dxfId="15" priority="13">
      <formula>LEN(TRIM(D27))=0</formula>
    </cfRule>
    <cfRule type="expression" dxfId="14" priority="14">
      <formula>D27&lt;$K27</formula>
    </cfRule>
    <cfRule type="expression" dxfId="13" priority="15">
      <formula>D27&gt;$K27</formula>
    </cfRule>
    <cfRule type="expression" dxfId="12" priority="16">
      <formula>D27=0</formula>
    </cfRule>
  </conditionalFormatting>
  <conditionalFormatting sqref="K45:K46 D45:H46">
    <cfRule type="containsBlanks" dxfId="11" priority="9">
      <formula>LEN(TRIM(D45))=0</formula>
    </cfRule>
    <cfRule type="expression" dxfId="10" priority="10">
      <formula>D45&lt;$K45</formula>
    </cfRule>
    <cfRule type="expression" dxfId="9" priority="11">
      <formula>D45&gt;$K45</formula>
    </cfRule>
    <cfRule type="expression" dxfId="8" priority="12">
      <formula>D45=0</formula>
    </cfRule>
  </conditionalFormatting>
  <conditionalFormatting sqref="D44:H44 K44">
    <cfRule type="containsBlanks" dxfId="7" priority="5">
      <formula>LEN(TRIM(D44))=0</formula>
    </cfRule>
    <cfRule type="expression" dxfId="6" priority="6">
      <formula>D44&lt;$K44</formula>
    </cfRule>
    <cfRule type="expression" dxfId="5" priority="7">
      <formula>D44&gt;$K44</formula>
    </cfRule>
    <cfRule type="expression" dxfId="4" priority="8">
      <formula>D44=0</formula>
    </cfRule>
  </conditionalFormatting>
  <conditionalFormatting sqref="D41:H41">
    <cfRule type="containsBlanks" dxfId="3" priority="1">
      <formula>LEN(TRIM(D41))=0</formula>
    </cfRule>
    <cfRule type="expression" dxfId="2" priority="2">
      <formula>D41&lt;$K41</formula>
    </cfRule>
    <cfRule type="expression" dxfId="1" priority="3">
      <formula>D41&gt;$K41</formula>
    </cfRule>
    <cfRule type="expression" dxfId="0" priority="4">
      <formula>D41=0</formula>
    </cfRule>
  </conditionalFormatting>
  <printOptions horizontalCentered="1" verticalCentered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Payer Mix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Combs, Claire</dc:creator>
  <cp:lastModifiedBy>Combs, Claire</cp:lastModifiedBy>
  <dcterms:created xsi:type="dcterms:W3CDTF">2025-02-26T19:39:33Z</dcterms:created>
  <dcterms:modified xsi:type="dcterms:W3CDTF">2025-02-26T19:41:21Z</dcterms:modified>
</cp:coreProperties>
</file>